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zeewhiting/Desktop/A1 Connect/"/>
    </mc:Choice>
  </mc:AlternateContent>
  <xr:revisionPtr revIDLastSave="0" documentId="8_{E7D194A7-2813-C742-BCD6-C013D54F49E7}" xr6:coauthVersionLast="47" xr6:coauthVersionMax="47" xr10:uidLastSave="{00000000-0000-0000-0000-000000000000}"/>
  <bookViews>
    <workbookView xWindow="0" yWindow="500" windowWidth="28800" windowHeight="16080" xr2:uid="{5AB08F1D-128A-44C2-BC45-3EDD7D3E3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7" i="1"/>
  <c r="D24" i="1"/>
  <c r="D22" i="1"/>
  <c r="D20" i="1"/>
  <c r="D19" i="1"/>
  <c r="D26" i="1"/>
  <c r="D25" i="1"/>
  <c r="D12" i="1"/>
  <c r="D10" i="1"/>
  <c r="D9" i="1"/>
  <c r="D7" i="1"/>
  <c r="D11" i="1"/>
  <c r="D6" i="1"/>
  <c r="D17" i="1"/>
  <c r="D16" i="1"/>
  <c r="D15" i="1"/>
  <c r="D14" i="1"/>
  <c r="D5" i="1"/>
  <c r="D4" i="1"/>
  <c r="C28" i="1" l="1"/>
  <c r="C29" i="1" s="1"/>
  <c r="D28" i="1" s="1" a="1"/>
  <c r="D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<sst xmlns="http://schemas.openxmlformats.org/spreadsheetml/2006/main" count="53" uniqueCount="34">
  <si>
    <t>Actions</t>
  </si>
  <si>
    <t>Checklist</t>
  </si>
  <si>
    <t>Key areas</t>
  </si>
  <si>
    <t>Key takeaway</t>
  </si>
  <si>
    <t>SAVINGS</t>
  </si>
  <si>
    <t>Do you regularly contribute to savings?</t>
  </si>
  <si>
    <t>Yes</t>
  </si>
  <si>
    <t>No</t>
  </si>
  <si>
    <t>Do you have a separate account/bank for savings?</t>
  </si>
  <si>
    <t>Do you earn more than you spend each month?</t>
  </si>
  <si>
    <t>Do you have a clear budget that you follow regularly?</t>
  </si>
  <si>
    <t>Do you have an emergency fund that can cover at least 3-6 months of expenses?</t>
  </si>
  <si>
    <t>Can you cover an unexpected major expense without taking on debt?</t>
  </si>
  <si>
    <t>Are you making more than the minimum payments on outstanding debts?</t>
  </si>
  <si>
    <t>Do you track and review your savings regularly?</t>
  </si>
  <si>
    <t>Good Job!</t>
  </si>
  <si>
    <t>Are you storing your savings in a high interest account or offset account?</t>
  </si>
  <si>
    <t>DEBT BUSTING</t>
  </si>
  <si>
    <t>BUDGETING</t>
  </si>
  <si>
    <t>Do you always make your repayments on time?</t>
  </si>
  <si>
    <t>Are you willing to adjust your lifestyle to pay debts off sooner?</t>
  </si>
  <si>
    <t>GOAL SETTING &amp; PROTECTING WHAT YOU HAVE</t>
  </si>
  <si>
    <t>Do you have a plan to meet your goals?</t>
  </si>
  <si>
    <t>Have you set specific financial goals (short-term, mid-term, and long-term)?</t>
  </si>
  <si>
    <t>Do you have someone to help you obtain your goals?</t>
  </si>
  <si>
    <t>ADF ENTITLEMENTS</t>
  </si>
  <si>
    <t>Are you aware of the benefits provided to ADF members when buying their own home?</t>
  </si>
  <si>
    <t>Are you getting the most out of DHA?</t>
  </si>
  <si>
    <t>Do you prioritise the repayment of "bad debts" e.g. high-interest debt used to fund your lifestyle e.g., credit card debt, payday loans?</t>
  </si>
  <si>
    <t>Have you reviewed your eligibility for other benefits such as the ADF Family Health Program or the ability to salary package certain expenses tax-effectively?</t>
  </si>
  <si>
    <t>Do you know the implications of turning your home into an investment?</t>
  </si>
  <si>
    <t>Do you have adequate insurance to cover you and your assets (e.g. building insurance, life insurance)?</t>
  </si>
  <si>
    <t>no</t>
  </si>
  <si>
    <t xml:space="preserve">Contact: 1300 784 246
spect.com.au
energise@spect.com.au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</si>
</sst>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F3F3F3"/>
      <name val="Arial"/>
      <family val="2"/>
    </font>
    <font>
      <sz val="10"/>
      <color theme="1"/>
      <name val="Arial"/>
      <family val="2"/>
    </font>
    <font>
      <sz val="15"/>
      <color rgb="FF040C28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5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6" fillId="10" borderId="11" xfId="1" applyFont="1" applyFill="1" applyBorder="1" applyAlignment="1">
      <alignment horizontal="center" vertical="center" wrapText="1"/>
    </xf>
    <xf numFmtId="0" fontId="6" fillId="10" borderId="12" xfId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wrapText="1"/>
    </xf>
  </cellXfs>
  <cellStyles count="2">
    <cellStyle name="Hyperlink" xfId="1" builtinId="8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1</xdr:col>
      <xdr:colOff>1181100</xdr:colOff>
      <xdr:row>0</xdr:row>
      <xdr:rowOff>905487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40BDDE-6211-3B4C-B03F-EF955EC0E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5400"/>
          <a:ext cx="2997200" cy="880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ergise@spect.com.au?subject=Can%20you%20help%20me%20Spectr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F0E3-D611-450E-B370-9A3BE26DCCE1}">
  <dimension ref="A1:Z990"/>
  <sheetViews>
    <sheetView tabSelected="1" workbookViewId="0">
      <selection activeCell="D5" sqref="D5"/>
    </sheetView>
  </sheetViews>
  <sheetFormatPr baseColWidth="10" defaultColWidth="8.83203125" defaultRowHeight="15" x14ac:dyDescent="0.2"/>
  <cols>
    <col min="1" max="1" width="24.83203125" customWidth="1"/>
    <col min="2" max="2" width="76.33203125" customWidth="1"/>
    <col min="3" max="3" width="13.5" customWidth="1"/>
    <col min="4" max="4" width="115.83203125" customWidth="1"/>
    <col min="11" max="11" width="9.1640625" hidden="1" customWidth="1"/>
  </cols>
  <sheetData>
    <row r="1" spans="1:26" ht="75" customHeight="1" thickBot="1" x14ac:dyDescent="0.25">
      <c r="A1" s="28" t="s">
        <v>33</v>
      </c>
      <c r="B1" s="27"/>
      <c r="C1" s="27"/>
      <c r="D1" s="27"/>
    </row>
    <row r="2" spans="1:26" ht="30" thickBot="1" x14ac:dyDescent="0.25">
      <c r="A2" s="1" t="s">
        <v>2</v>
      </c>
      <c r="B2" s="2" t="s">
        <v>0</v>
      </c>
      <c r="C2" s="2" t="s">
        <v>1</v>
      </c>
      <c r="D2" s="2" t="s">
        <v>3</v>
      </c>
      <c r="E2" s="3"/>
      <c r="F2" s="3"/>
      <c r="G2" s="3"/>
      <c r="H2" s="3"/>
      <c r="I2" s="3"/>
      <c r="J2" s="3"/>
      <c r="K2" s="3" t="s">
        <v>15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" thickBot="1" x14ac:dyDescent="0.25">
      <c r="A3" s="9"/>
      <c r="B3" s="10"/>
      <c r="C3" s="10"/>
      <c r="D3" s="11"/>
      <c r="E3" s="3"/>
      <c r="F3" s="3"/>
      <c r="G3" s="3"/>
      <c r="H3" s="3"/>
      <c r="I3" s="3"/>
      <c r="J3" s="3"/>
      <c r="K3" s="3" t="s">
        <v>6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" thickBot="1" x14ac:dyDescent="0.25">
      <c r="A4" s="15" t="s">
        <v>4</v>
      </c>
      <c r="B4" s="4" t="s">
        <v>5</v>
      </c>
      <c r="C4" s="5" t="s">
        <v>32</v>
      </c>
      <c r="D4" s="4" t="str">
        <f>IF(C4=K$3,K2,"Consistent savings ensure financial growth and resilience.")</f>
        <v>Consistent savings ensure financial growth and resilience.</v>
      </c>
      <c r="E4" s="3"/>
      <c r="F4" s="3"/>
      <c r="G4" s="3"/>
      <c r="H4" s="3"/>
      <c r="I4" s="3"/>
      <c r="J4" s="3"/>
      <c r="K4" s="3" t="s">
        <v>7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" thickBot="1" x14ac:dyDescent="0.25">
      <c r="A5" s="16"/>
      <c r="B5" s="4" t="s">
        <v>8</v>
      </c>
      <c r="C5" s="5" t="s">
        <v>32</v>
      </c>
      <c r="D5" s="4" t="str">
        <f>IF(C5=K$3,K2,"Having a savings account that is harder to access is a proven way to ensure you are actually saving.")</f>
        <v>Having a savings account that is harder to access is a proven way to ensure you are actually saving.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" thickBot="1" x14ac:dyDescent="0.25">
      <c r="A6" s="16"/>
      <c r="B6" s="4" t="s">
        <v>16</v>
      </c>
      <c r="C6" s="5" t="s">
        <v>32</v>
      </c>
      <c r="D6" s="4" t="str">
        <f>IF(C6=K$3,K2,"Maximise the return on your cash. An offset account reduces the interest payable on a loan.")</f>
        <v>Maximise the return on your cash. An offset account reduces the interest payable on a loan.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" thickBot="1" x14ac:dyDescent="0.25">
      <c r="A7" s="17"/>
      <c r="B7" s="4" t="s">
        <v>14</v>
      </c>
      <c r="C7" s="5" t="s">
        <v>32</v>
      </c>
      <c r="D7" s="4" t="str">
        <f>IF(C7=K$3,K2,"Regularly tracking and reviewing your savings is essential for staying on top of your financial progress.")</f>
        <v>Regularly tracking and reviewing your savings is essential for staying on top of your financial progress.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" thickBot="1" x14ac:dyDescent="0.25">
      <c r="A8" s="9"/>
      <c r="B8" s="10"/>
      <c r="C8" s="10"/>
      <c r="D8" s="1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" thickBot="1" x14ac:dyDescent="0.25">
      <c r="A9" s="12" t="s">
        <v>17</v>
      </c>
      <c r="B9" s="4" t="s">
        <v>13</v>
      </c>
      <c r="C9" s="5" t="s">
        <v>32</v>
      </c>
      <c r="D9" s="4" t="str">
        <f>IF(C9=K$3,K2,"Paying extra reduces interest and clears debt faster.")</f>
        <v>Paying extra reduces interest and clears debt faster.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0" thickBot="1" x14ac:dyDescent="0.25">
      <c r="A10" s="13"/>
      <c r="B10" s="4" t="s">
        <v>28</v>
      </c>
      <c r="C10" s="5" t="s">
        <v>32</v>
      </c>
      <c r="D10" s="4" t="str">
        <f>IF(C10=K$3,K2,"Bad debt erodes wealth and financial stability.")</f>
        <v>Bad debt erodes wealth and financial stability.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" thickBot="1" x14ac:dyDescent="0.25">
      <c r="A11" s="13"/>
      <c r="B11" s="4" t="s">
        <v>19</v>
      </c>
      <c r="C11" s="5" t="s">
        <v>32</v>
      </c>
      <c r="D11" s="4" t="str">
        <f>IF(C11=K$3,K2,"Late payments can have a significant effect on your Credit Score.")</f>
        <v>Late payments can have a significant effect on your Credit Score.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" thickBot="1" x14ac:dyDescent="0.25">
      <c r="A12" s="14"/>
      <c r="B12" s="4" t="s">
        <v>20</v>
      </c>
      <c r="C12" s="5" t="s">
        <v>32</v>
      </c>
      <c r="D12" s="4" t="str">
        <f>IF(C12=K$3,K2,"Clearing debts sooner frees up cashflow earlier to direct towards your personal goals.")</f>
        <v>Clearing debts sooner frees up cashflow earlier to direct towards your personal goals.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" thickBot="1" x14ac:dyDescent="0.25">
      <c r="A13" s="9"/>
      <c r="B13" s="10"/>
      <c r="C13" s="10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" thickBot="1" x14ac:dyDescent="0.25">
      <c r="A14" s="21" t="s">
        <v>18</v>
      </c>
      <c r="B14" s="4" t="s">
        <v>9</v>
      </c>
      <c r="C14" s="5" t="s">
        <v>32</v>
      </c>
      <c r="D14" s="4" t="str">
        <f>IF(C14=K$3,K2,"Positive cash flow allows wealth accumulation and avoids debt.")</f>
        <v>Positive cash flow allows wealth accumulation and avoids debt.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" thickBot="1" x14ac:dyDescent="0.25">
      <c r="A15" s="22"/>
      <c r="B15" s="4" t="s">
        <v>10</v>
      </c>
      <c r="C15" s="5" t="s">
        <v>32</v>
      </c>
      <c r="D15" s="4" t="str">
        <f>IF(C15=K$3,K2,"Budgeting ensures financial control and prevents overspending.")</f>
        <v>Budgeting ensures financial control and prevents overspending.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" thickBot="1" x14ac:dyDescent="0.25">
      <c r="A16" s="22"/>
      <c r="B16" s="4" t="s">
        <v>11</v>
      </c>
      <c r="C16" s="5" t="s">
        <v>32</v>
      </c>
      <c r="D16" s="4" t="str">
        <f>IF(C16=K$3,K2,"An emergency fund provides financial security during unexpected situations.")</f>
        <v>An emergency fund provides financial security during unexpected situations.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" thickBot="1" x14ac:dyDescent="0.25">
      <c r="A17" s="23"/>
      <c r="B17" s="4" t="s">
        <v>12</v>
      </c>
      <c r="C17" s="5" t="s">
        <v>32</v>
      </c>
      <c r="D17" s="4" t="str">
        <f>IF(C17=K$3,K2,"Consistent savings ensure financial growth and resilience.")</f>
        <v>Consistent savings ensure financial growth and resilience.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" thickBot="1" x14ac:dyDescent="0.25">
      <c r="A18" s="9"/>
      <c r="B18" s="10"/>
      <c r="C18" s="10"/>
      <c r="D18" s="1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" thickBot="1" x14ac:dyDescent="0.25">
      <c r="A19" s="24" t="s">
        <v>25</v>
      </c>
      <c r="B19" s="4" t="s">
        <v>27</v>
      </c>
      <c r="C19" s="5" t="s">
        <v>32</v>
      </c>
      <c r="D19" s="4" t="str">
        <f>IF(C19=K$3,K2,"Your subsidised housing cost can be your gateway to rent-vesting.")</f>
        <v>Your subsidised housing cost can be your gateway to rent-vesting.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" thickBot="1" x14ac:dyDescent="0.25">
      <c r="A20" s="25"/>
      <c r="B20" s="4" t="s">
        <v>26</v>
      </c>
      <c r="C20" s="5" t="s">
        <v>32</v>
      </c>
      <c r="D20" s="4" t="str">
        <f>IF(C20=K$3,K2,"Lump sums and on-going tax-free monies are available for members buying their first home in the ADF.")</f>
        <v>Lump sums and on-going tax-free monies are available for members buying their first home in the ADF.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" thickBot="1" x14ac:dyDescent="0.25">
      <c r="A21" s="25"/>
      <c r="B21" s="4" t="s">
        <v>30</v>
      </c>
      <c r="C21" s="5" t="s">
        <v>32</v>
      </c>
      <c r="D21" s="4" t="str">
        <f>IF(C21=K$3,K2,"Understanding how tax, CGT, DHOAS and HPSEA works could save you tens of thousands of dollars.")</f>
        <v>Understanding how tax, CGT, DHOAS and HPSEA works could save you tens of thousands of dollars.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" thickBot="1" x14ac:dyDescent="0.25">
      <c r="A22" s="26"/>
      <c r="B22" s="4" t="s">
        <v>29</v>
      </c>
      <c r="C22" s="5" t="s">
        <v>32</v>
      </c>
      <c r="D22" s="4" t="str">
        <f>IF(C22=K$3,K2,"Taking advantage of these unique benefits will save you money without having to work to earn it.")</f>
        <v>Taking advantage of these unique benefits will save you money without having to work to earn it.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" thickBot="1" x14ac:dyDescent="0.25">
      <c r="A23" s="9"/>
      <c r="B23" s="10"/>
      <c r="C23" s="10"/>
      <c r="D23" s="1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" thickBot="1" x14ac:dyDescent="0.25">
      <c r="A24" s="18" t="s">
        <v>21</v>
      </c>
      <c r="B24" s="4" t="s">
        <v>23</v>
      </c>
      <c r="C24" s="5" t="s">
        <v>7</v>
      </c>
      <c r="D24" s="4" t="str">
        <f>IF(C24=K$3,K2,"Goal setting provides direction and motivation for financial success.")</f>
        <v>Goal setting provides direction and motivation for financial success.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" thickBot="1" x14ac:dyDescent="0.25">
      <c r="A25" s="19"/>
      <c r="B25" s="4" t="s">
        <v>22</v>
      </c>
      <c r="C25" s="5" t="s">
        <v>32</v>
      </c>
      <c r="D25" s="4" t="str">
        <f>IF(C25=K$3,K2,"Making small, actionable steps each day makes it easier to reach larger, long term goals.")</f>
        <v>Making small, actionable steps each day makes it easier to reach larger, long term goals.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" thickBot="1" x14ac:dyDescent="0.25">
      <c r="A26" s="19"/>
      <c r="B26" s="4" t="s">
        <v>24</v>
      </c>
      <c r="C26" s="5" t="s">
        <v>32</v>
      </c>
      <c r="D26" s="4" t="str">
        <f>IF(C26=K$3,K2,"Getting professional help will give you the tools, experience and expertise to guide you to your goals.")</f>
        <v>Getting professional help will give you the tools, experience and expertise to guide you to your goals.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0" thickBot="1" x14ac:dyDescent="0.25">
      <c r="A27" s="20"/>
      <c r="B27" s="4" t="s">
        <v>31</v>
      </c>
      <c r="C27" s="5" t="s">
        <v>32</v>
      </c>
      <c r="D27" s="4" t="str">
        <f>IF(C27=K$3,K2,"Insurance is ultimately a risk transfer. You relieve yourself of risk (and worry) and pass it over to an insurer, for a cost.")</f>
        <v>Insurance is ultimately a risk transfer. You relieve yourself of risk (and worry) and pass it over to an insurer, for a cost.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0" thickBot="1" x14ac:dyDescent="0.25">
      <c r="A28" s="3"/>
      <c r="B28" s="3"/>
      <c r="C28" s="6">
        <f>COUNTIF(D4:D27,K2)</f>
        <v>0</v>
      </c>
      <c r="D28" s="7" t="str" cm="1">
        <f t="array" ref="D28">_xlfn.IFS(C29&gt;=90,"This is an excellent score! You're in a great financial position and ready for everything life throws at you. Send us an email at: energise@spect.com.au and we can help you maintain your financial dominance ",C29&gt;=75,"This is a great score! You're financially fit, but there are some areas that you could improve upon. Send us an email at: energise@spect.com.au and we can help you improve your financial postion",C29&gt;40,"This is an average score! Financially, you are not utilising proven techniques to maximise wealth. Send us an email at: energise@spect.com.au and we can help you strive financially. ",C29&gt;=5,"This is a poor score! You're not currently in a great financial position. Not to worry, send us an email at: energise@spect.com.au and we will help you become a financial warrior",TRUE,"Fill out the checklist by selecting 'Yes' or 'No' to the above 20 questions to determine your financial fitness score.")</f>
        <v>Fill out the checklist by selecting 'Yes' or 'No' to the above 20 questions to determine your financial fitness score.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0" thickBot="1" x14ac:dyDescent="0.25">
      <c r="A29" s="3"/>
      <c r="B29" s="3"/>
      <c r="C29" s="6">
        <f>C28*5</f>
        <v>0</v>
      </c>
      <c r="D29" s="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" thickBo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" thickBo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" thickBo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" thickBo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" thickBo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" thickBo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" thickBo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" thickBo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" thickBo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" thickBo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" thickBo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" thickBo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" thickBo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" thickBo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" thickBo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" thickBo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" thickBo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" thickBo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" thickBo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" thickBo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" thickBo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" thickBo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" thickBo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" thickBo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" thickBo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" thickBo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" thickBo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" thickBo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" thickBo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" thickBo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" thickBo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" thickBo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" thickBo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" thickBo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" thickBo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" thickBo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" thickBo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" thickBo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" thickBo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" thickBo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" thickBo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" thickBo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" thickBo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" thickBo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" thickBo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" thickBo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" thickBo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" thickBo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" thickBo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" thickBo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" thickBo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" thickBo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" thickBo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" thickBo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" thickBo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" thickBo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" thickBo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" thickBo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" thickBo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" thickBo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" thickBo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" thickBo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" thickBo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" thickBo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" thickBo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" thickBo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" thickBo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" thickBo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" thickBo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" thickBo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" thickBo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" thickBo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" thickBo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" thickBo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" thickBo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" thickBo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" thickBo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" thickBo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" thickBo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" thickBo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" thickBo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" thickBo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" thickBo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" thickBo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" thickBo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" thickBo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" thickBo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" thickBo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" thickBo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" thickBo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" thickBo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" thickBo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" thickBo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" thickBo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" thickBo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" thickBo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" thickBo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" thickBo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" thickBo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" thickBo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" thickBo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" thickBo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" thickBo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" thickBo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" thickBo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" thickBo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" thickBo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" thickBo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" thickBo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" thickBo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" thickBo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" thickBo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" thickBo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" thickBo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" thickBo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" thickBo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" thickBo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" thickBo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" thickBo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" thickBo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" thickBo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" thickBo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" thickBo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" thickBo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" thickBo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" thickBo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" thickBo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" thickBo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" thickBo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" thickBo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" thickBo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" thickBo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" thickBo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" thickBo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" thickBo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" thickBo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" thickBo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" thickBo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" thickBo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" thickBo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" thickBo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" thickBo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" thickBo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" thickBo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" thickBo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" thickBo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" thickBo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" thickBo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" thickBo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" thickBo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" thickBo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" thickBo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" thickBo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" thickBo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" thickBo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" thickBo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" thickBo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" thickBo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" thickBo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" thickBo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" thickBo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" thickBo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" thickBo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" thickBo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" thickBo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" thickBo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" thickBo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" thickBo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" thickBo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" thickBo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" thickBo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" thickBo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" thickBo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" thickBo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" thickBo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" thickBo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" thickBo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" thickBo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" thickBo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" thickBo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" thickBo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" thickBo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" thickBo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" thickBo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" thickBo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" thickBo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" thickBo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" thickBo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" thickBo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" thickBo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" thickBo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" thickBo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" thickBo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" thickBo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" thickBo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" thickBo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" thickBo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" thickBo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" thickBo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" thickBo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" thickBo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" thickBo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" thickBo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" thickBo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" thickBo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" thickBo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" thickBo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" thickBo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" thickBo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" thickBo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" thickBo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" thickBo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" thickBo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" thickBo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" thickBo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" thickBo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" thickBo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" thickBo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" thickBo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" thickBo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" thickBo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" thickBo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" thickBo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" thickBo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" thickBo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" thickBo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" thickBo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" thickBo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" thickBo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" thickBo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" thickBo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" thickBo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" thickBo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" thickBo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" thickBo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" thickBo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" thickBo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" thickBo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" thickBo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" thickBo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" thickBo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" thickBo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" thickBo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" thickBo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" thickBo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" thickBo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" thickBo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" thickBo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" thickBo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" thickBo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" thickBo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" thickBo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" thickBo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" thickBo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" thickBo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" thickBo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" thickBo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" thickBo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" thickBo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" thickBo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" thickBo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" thickBo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" thickBo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" thickBo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" thickBo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" thickBo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" thickBo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" thickBo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" thickBo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" thickBo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" thickBo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" thickBo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" thickBo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" thickBo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" thickBo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" thickBo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" thickBo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" thickBo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" thickBo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" thickBo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" thickBo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" thickBo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" thickBo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" thickBo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" thickBo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" thickBo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" thickBo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" thickBo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" thickBo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" thickBo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" thickBo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" thickBo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" thickBo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" thickBo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" thickBo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" thickBo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" thickBo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" thickBo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" thickBo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" thickBo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" thickBo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" thickBo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" thickBo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" thickBo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" thickBo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" thickBo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" thickBo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" thickBo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" thickBo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" thickBo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" thickBo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" thickBo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" thickBo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" thickBo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" thickBo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" thickBo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" thickBo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" thickBo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" thickBo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" thickBo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" thickBo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" thickBo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" thickBo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" thickBo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" thickBo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" thickBo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" thickBo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" thickBo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" thickBo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" thickBo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" thickBo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" thickBo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" thickBo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" thickBo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" thickBo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" thickBo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" thickBo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" thickBo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" thickBo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" thickBo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" thickBo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" thickBo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" thickBo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" thickBo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" thickBo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" thickBo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" thickBo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" thickBo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" thickBo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" thickBo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" thickBo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" thickBo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" thickBo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" thickBo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" thickBo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" thickBo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" thickBo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" thickBo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" thickBo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" thickBo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" thickBo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" thickBo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" thickBo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" thickBo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" thickBo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" thickBo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" thickBo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" thickBo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" thickBo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" thickBo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" thickBo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" thickBo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" thickBo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" thickBo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" thickBo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" thickBo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" thickBo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" thickBo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" thickBo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" thickBo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" thickBo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" thickBo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" thickBo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" thickBo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" thickBo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" thickBo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" thickBo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" thickBo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" thickBo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" thickBo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" thickBo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" thickBo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" thickBo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" thickBo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" thickBo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" thickBo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" thickBo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" thickBo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" thickBo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" thickBo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" thickBo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" thickBo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" thickBo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" thickBo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" thickBo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" thickBo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" thickBo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" thickBo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" thickBo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" thickBo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" thickBo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" thickBo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" thickBo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" thickBo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" thickBo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" thickBo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" thickBo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" thickBo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" thickBo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" thickBo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" thickBo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" thickBo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" thickBo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" thickBo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" thickBo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" thickBo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" thickBo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" thickBo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" thickBo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" thickBo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" thickBo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" thickBo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" thickBo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" thickBo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" thickBo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" thickBo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" thickBo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" thickBo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" thickBo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" thickBo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" thickBo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" thickBo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" thickBo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" thickBo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" thickBo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" thickBo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" thickBo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" thickBo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" thickBo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" thickBo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" thickBo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" thickBo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" thickBo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" thickBo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" thickBo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" thickBo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" thickBo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" thickBo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" thickBo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" thickBo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" thickBo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" thickBo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" thickBo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" thickBo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" thickBo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" thickBo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" thickBo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" thickBo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" thickBo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" thickBo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" thickBo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" thickBo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" thickBo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" thickBo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" thickBo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" thickBo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" thickBo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" thickBo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" thickBo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" thickBo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" thickBo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" thickBo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" thickBo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" thickBo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" thickBo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" thickBo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" thickBo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" thickBo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" thickBo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" thickBo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" thickBo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" thickBo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" thickBo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" thickBo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" thickBo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" thickBo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" thickBo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" thickBo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" thickBo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" thickBo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" thickBo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" thickBo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" thickBo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" thickBo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" thickBo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" thickBo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" thickBo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" thickBo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" thickBo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" thickBo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" thickBo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" thickBo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" thickBo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" thickBo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" thickBo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" thickBo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" thickBo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" thickBo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" thickBo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" thickBo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" thickBo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" thickBo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" thickBo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" thickBo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" thickBo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" thickBo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" thickBo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" thickBo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" thickBo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" thickBo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" thickBo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" thickBo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" thickBo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" thickBo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" thickBo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" thickBo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" thickBo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" thickBo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" thickBo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" thickBo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" thickBo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" thickBo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" thickBo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" thickBo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" thickBo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" thickBo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" thickBo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" thickBo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" thickBo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" thickBo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" thickBo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" thickBo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" thickBo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" thickBo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" thickBo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" thickBo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" thickBo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" thickBo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" thickBo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" thickBo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" thickBo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" thickBo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" thickBo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" thickBo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" thickBo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" thickBo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" thickBo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" thickBo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" thickBo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" thickBo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" thickBo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" thickBo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" thickBo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" thickBo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" thickBo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" thickBo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" thickBo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" thickBo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" thickBo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" thickBo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" thickBo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" thickBo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" thickBo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" thickBo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" thickBo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" thickBo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" thickBo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" thickBo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" thickBo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" thickBo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" thickBo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" thickBo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" thickBo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" thickBo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" thickBo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" thickBo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" thickBo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" thickBo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" thickBo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" thickBo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" thickBo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" thickBo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" thickBo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" thickBo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" thickBo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" thickBo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" thickBo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" thickBo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" thickBo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" thickBo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" thickBo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" thickBo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" thickBo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" thickBo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" thickBo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" thickBo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" thickBo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" thickBo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" thickBo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" thickBo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" thickBo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" thickBo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" thickBo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" thickBo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" thickBo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" thickBo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" thickBo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" thickBo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" thickBo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" thickBo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" thickBo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" thickBo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" thickBo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" thickBo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" thickBo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" thickBo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" thickBo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" thickBo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" thickBo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" thickBo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" thickBo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" thickBo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" thickBo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" thickBo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" thickBo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" thickBo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" thickBo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" thickBo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" thickBo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" thickBo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" thickBo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" thickBo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" thickBo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" thickBo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" thickBo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" thickBo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" thickBo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" thickBo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" thickBo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" thickBo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" thickBo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" thickBo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" thickBo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" thickBo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" thickBo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" thickBo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" thickBo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" thickBo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" thickBo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" thickBo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" thickBo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" thickBo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" thickBo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" thickBo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" thickBo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" thickBo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" thickBo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" thickBo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" thickBo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" thickBo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" thickBo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" thickBo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" thickBo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" thickBo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" thickBo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" thickBo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" thickBo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" thickBo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" thickBo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" thickBo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" thickBo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" thickBo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" thickBo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" thickBo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" thickBo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" thickBo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" thickBo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" thickBo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" thickBo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" thickBo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" thickBo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" thickBo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" thickBo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" thickBo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" thickBo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" thickBo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" thickBo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" thickBo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" thickBo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" thickBo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" thickBo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" thickBo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" thickBo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" thickBo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" thickBo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" thickBo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" thickBo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" thickBo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" thickBo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" thickBo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" thickBo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" thickBo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" thickBo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" thickBo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" thickBo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" thickBo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" thickBo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" thickBo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" thickBo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" thickBo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" thickBo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" thickBo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" thickBo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" thickBo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" thickBo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" thickBo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" thickBo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" thickBo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" thickBo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" thickBo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" thickBo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" thickBo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" thickBo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" thickBo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" thickBo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" thickBo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" thickBo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" thickBo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" thickBo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" thickBo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" thickBo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" thickBo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" thickBo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" thickBo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" thickBo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" thickBo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" thickBo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" thickBo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" thickBo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" thickBo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" thickBo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" thickBo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" thickBo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" thickBo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" thickBo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" thickBo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" thickBo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" thickBo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" thickBo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" thickBo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" thickBo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" thickBo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" thickBo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" thickBo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" thickBo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" thickBo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" thickBo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" thickBo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" thickBo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" thickBo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" thickBo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" thickBo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" thickBo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" thickBo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" thickBo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" thickBo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" thickBo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" thickBo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" thickBo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" thickBo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" thickBo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" thickBo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" thickBo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" thickBo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" thickBo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" thickBo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" thickBo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" thickBo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" thickBo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" thickBo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" thickBo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" thickBo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" thickBo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" thickBo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" thickBo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" thickBo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" thickBo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" thickBo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" thickBo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" thickBo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" thickBo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" thickBo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" thickBo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" thickBo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" thickBo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" thickBo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" thickBo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" thickBo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" thickBo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" thickBo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" thickBo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" thickBo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" thickBo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" thickBo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" thickBo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" thickBo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" thickBo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" thickBo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" thickBo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" thickBo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" thickBo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" thickBo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" thickBo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" thickBo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" thickBo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" thickBo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" thickBo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" thickBo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" thickBo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" thickBo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" thickBo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" thickBo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" thickBo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" thickBo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" thickBo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" thickBo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" thickBo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" thickBo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" thickBo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" thickBo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" thickBo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" thickBo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" thickBo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" thickBo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" thickBo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" thickBo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" thickBo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" thickBo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" thickBo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" thickBo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" thickBo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" thickBo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" thickBo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" thickBo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" thickBo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" thickBo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" thickBo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" thickBo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" thickBo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" thickBo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" thickBo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" thickBo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" thickBo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" thickBo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" thickBo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" thickBo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" thickBo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" thickBo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" thickBo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" thickBo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" thickBo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" thickBo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" thickBo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" thickBo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" thickBo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" thickBo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" thickBo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" thickBo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" thickBo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" thickBo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" thickBo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" thickBo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" thickBo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" thickBo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" thickBo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" thickBo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" thickBo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" thickBo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" thickBo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" thickBo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" thickBo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" thickBo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" thickBo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" thickBo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" thickBo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" thickBo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" thickBo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" thickBo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" thickBo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" thickBo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" thickBo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" thickBo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" thickBo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" thickBo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" thickBo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" thickBo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" thickBo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" thickBo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" thickBo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" thickBo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" thickBo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" thickBo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" thickBo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" thickBo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" thickBo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" thickBo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" thickBo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" thickBo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" thickBo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" thickBo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" thickBo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" thickBo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" thickBo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" thickBo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" thickBo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" thickBo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" thickBo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" thickBo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" thickBo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" thickBo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" thickBo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" thickBo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" thickBo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" thickBo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" thickBo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" thickBo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" thickBo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" thickBo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" thickBo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" thickBo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" thickBo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" thickBo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" thickBo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" thickBo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" thickBo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" thickBo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thickBo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thickBo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mergeCells count="12">
    <mergeCell ref="A1:D1"/>
    <mergeCell ref="D28:D29"/>
    <mergeCell ref="A3:D3"/>
    <mergeCell ref="A8:D8"/>
    <mergeCell ref="A9:A12"/>
    <mergeCell ref="A23:D23"/>
    <mergeCell ref="A4:A7"/>
    <mergeCell ref="A24:A27"/>
    <mergeCell ref="A13:D13"/>
    <mergeCell ref="A14:A17"/>
    <mergeCell ref="A18:D18"/>
    <mergeCell ref="A19:A22"/>
  </mergeCells>
  <conditionalFormatting sqref="C29">
    <cfRule type="cellIs" dxfId="2" priority="1" operator="between">
      <formula>41</formula>
      <formula>79</formula>
    </cfRule>
    <cfRule type="cellIs" dxfId="1" priority="2" operator="lessThanOrEqual">
      <formula>40</formula>
    </cfRule>
    <cfRule type="cellIs" dxfId="0" priority="3" operator="greaterThanOrEqual">
      <formula>80</formula>
    </cfRule>
  </conditionalFormatting>
  <dataValidations count="1">
    <dataValidation type="list" allowBlank="1" showInputMessage="1" showErrorMessage="1" sqref="C14:C17 C4:C7 C19:C22 C24:C27 C9:C12" xr:uid="{5147E3A6-E615-4B6F-97C1-BF8BABA8C488}">
      <formula1>$K$3:$K$4</formula1>
    </dataValidation>
  </dataValidations>
  <hyperlinks>
    <hyperlink ref="D28:D29" r:id="rId1" display="mailto:energise@spect.com.au?subject=Can%20you%20help%20me%20Spectrum" xr:uid="{60B2964D-BDF4-4442-8BA0-96AAB723F73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 Swift</dc:creator>
  <cp:lastModifiedBy>Lindzee Whiting</cp:lastModifiedBy>
  <dcterms:created xsi:type="dcterms:W3CDTF">2025-01-23T10:22:11Z</dcterms:created>
  <dcterms:modified xsi:type="dcterms:W3CDTF">2025-03-07T23:36:11Z</dcterms:modified>
</cp:coreProperties>
</file>